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130" windowWidth="14535" windowHeight="912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IROP'!$A$2:$H$78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<sst xmlns="http://schemas.openxmlformats.org/spreadsheetml/2006/main" count="334" uniqueCount="116">
  <si>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</si>
  <si>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</si>
  <si>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</si>
  <si>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</si>
  <si>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</si>
  <si>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</si>
  <si>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</si>
  <si>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</si>
  <si>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</si>
  <si>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</si>
  <si>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</si>
  <si>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</si>
  <si>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</si>
  <si>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</si>
  <si>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</si>
  <si>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</si>
  <si>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</si>
  <si>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</si>
  <si>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</si>
  <si>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</si>
  <si>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</si>
  <si>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</si>
  <si>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</si>
  <si>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</si>
  <si>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</si>
  <si>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</si>
  <si>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</si>
  <si>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</si>
  <si>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</si>
  <si>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</si>
  <si>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</si>
  <si>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</si>
  <si>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</si>
  <si>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</si>
  <si>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</si>
  <si>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</si>
  <si>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</si>
  <si>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</si>
  <si>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</si>
  <si>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</si>
  <si>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</si>
  <si>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</si>
  <si>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</si>
  <si>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</si>
  <si>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</si>
  <si>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</si>
  <si>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</si>
  <si>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</si>
  <si>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</si>
  <si>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</si>
  <si>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</si>
  <si>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</si>
  <si>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</si>
  <si>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</si>
  <si>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</si>
  <si>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</si>
  <si>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</si>
  <si>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</si>
  <si>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</si>
  <si>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</si>
  <si>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</si>
  <si>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</si>
  <si>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</si>
  <si>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</si>
  <si>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</si>
  <si>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</si>
  <si>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</si>
  <si>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</si>
  <si>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</si>
  <si>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</si>
  <si>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</si>
  <si>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</si>
  <si>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</si>
  <si>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</si>
  <si>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</si>
  <si>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</si>
  <si>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</si>
  <si>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</si>
  <si>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</si>
  <si>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</si>
  <si>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</si>
  <si>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</si>
  <si>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</si>
  <si>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</si>
  <si>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</si>
  <si>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</si>
  <si>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</si>
  <si>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</si>
  <si>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</si>
  <si>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</si>
  <si>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</si>
  <si>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</si>
  <si>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</si>
  <si>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</si>
  <si>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</si>
  <si>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</si>
  <si>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</si>
  <si>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</si>
  <si>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</si>
  <si>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</si>
  <si>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</si>
  <si>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</si>
  <si>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</si>
  <si>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</si>
  <si>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</si>
  <si>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</si>
  <si>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</si>
  <si>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</si>
  <si>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</si>
  <si>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</si>
  <si>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</si>
  <si>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</si>
  <si>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</si>
  <si>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>Stav alokace výzev IROP k 1.7.2017</t>
  </si>
  <si>
    <t xml:space="preserve">Výstavba a modernizace přestupních terminálů II </t>
  </si>
  <si>
    <t>Deinstitucionalizace psychiatrické péče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</si>
</sst>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90" zoomScaleNormal="90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B2" sqref="B2:B3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9187444837.289999</v>
      </c>
      <c r="K4" s="63">
        <f t="shared" ref="K4:K35" si="0">J4/F4</f>
        <v>0.88377420566053766</v>
      </c>
      <c r="L4" s="61">
        <v>9</v>
      </c>
      <c r="M4" s="62">
        <v>866770973.85000002</v>
      </c>
      <c r="N4" s="63">
        <f t="shared" ref="N4:N35" si="1">M4/F4</f>
        <v>8.3377896952886485E-2</v>
      </c>
      <c r="O4" s="64">
        <v>106</v>
      </c>
      <c r="P4" s="65">
        <v>5533310108.8799992</v>
      </c>
      <c r="Q4" s="44">
        <f t="shared" ref="Q4:Q35" si="2">P4/F4</f>
        <v>0.53226950830774133</v>
      </c>
      <c r="R4" s="78">
        <f>I4-L4-O4</f>
        <v>39</v>
      </c>
      <c r="S4" s="65">
        <f>J4-M4-P4</f>
        <v>2787363754.5599995</v>
      </c>
      <c r="T4" s="39">
        <f t="shared" ref="T4:T35" si="3">IF(J4=0,"",S4/J4)</f>
        <v>0.30338835268394193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1682900718.6800003</v>
      </c>
      <c r="K8" s="37">
        <f t="shared" si="0"/>
        <v>1.1370950801891895</v>
      </c>
      <c r="L8" s="24">
        <v>13</v>
      </c>
      <c r="M8" s="69">
        <v>713750417.53000009</v>
      </c>
      <c r="N8" s="63">
        <f t="shared" si="1"/>
        <v>0.48226379562837846</v>
      </c>
      <c r="O8" s="40">
        <v>16</v>
      </c>
      <c r="P8" s="58">
        <v>833150301.1500001</v>
      </c>
      <c r="Q8" s="44">
        <f t="shared" si="2"/>
        <v>0.56293939266891901</v>
      </c>
      <c r="R8" s="78">
        <f t="shared" si="4"/>
        <v>2</v>
      </c>
      <c r="S8" s="65">
        <f t="shared" si="5"/>
        <v>136000000.00000012</v>
      </c>
      <c r="T8" s="39">
        <f t="shared" si="3"/>
        <v>8.0812848013204874E-2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205</v>
      </c>
      <c r="J9" s="55">
        <v>1488628222.1600001</v>
      </c>
      <c r="K9" s="37">
        <f t="shared" si="0"/>
        <v>0.78348853797894746</v>
      </c>
      <c r="L9" s="24">
        <v>7</v>
      </c>
      <c r="M9" s="55">
        <v>66035530.020000011</v>
      </c>
      <c r="N9" s="63">
        <f t="shared" si="1"/>
        <v>3.4755542115789483E-2</v>
      </c>
      <c r="O9" s="40">
        <v>154</v>
      </c>
      <c r="P9" s="58">
        <v>1065237382.9799999</v>
      </c>
      <c r="Q9" s="44">
        <f t="shared" si="2"/>
        <v>0.56065125419999995</v>
      </c>
      <c r="R9" s="78">
        <f t="shared" si="4"/>
        <v>44</v>
      </c>
      <c r="S9" s="65">
        <f t="shared" si="5"/>
        <v>357355309.16000021</v>
      </c>
      <c r="T9" s="39">
        <f t="shared" si="3"/>
        <v>0.24005678774615566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29</v>
      </c>
      <c r="J11" s="55">
        <v>1559829639.8399999</v>
      </c>
      <c r="K11" s="37">
        <f t="shared" si="0"/>
        <v>0.40843311225106027</v>
      </c>
      <c r="L11" s="24">
        <v>1</v>
      </c>
      <c r="M11" s="55">
        <v>20268327.57</v>
      </c>
      <c r="N11" s="44">
        <f t="shared" si="1"/>
        <v>5.30715399816881E-3</v>
      </c>
      <c r="O11" s="40">
        <v>21</v>
      </c>
      <c r="P11" s="58">
        <v>1404404881.7999995</v>
      </c>
      <c r="Q11" s="44">
        <f t="shared" si="2"/>
        <v>0.36773596428966049</v>
      </c>
      <c r="R11" s="40">
        <f t="shared" si="4"/>
        <v>7</v>
      </c>
      <c r="S11" s="58">
        <f t="shared" si="5"/>
        <v>135156430.47000051</v>
      </c>
      <c r="T11" s="39">
        <f t="shared" si="3"/>
        <v>8.6648199917437288E-2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163</v>
      </c>
      <c r="J12" s="55">
        <v>175517172.77000001</v>
      </c>
      <c r="K12" s="37">
        <f t="shared" si="0"/>
        <v>1.1701144851333334</v>
      </c>
      <c r="L12" s="24">
        <v>92</v>
      </c>
      <c r="M12" s="55">
        <v>97543227.720000014</v>
      </c>
      <c r="N12" s="44">
        <f t="shared" si="1"/>
        <v>0.65028818480000006</v>
      </c>
      <c r="O12" s="40">
        <v>65</v>
      </c>
      <c r="P12" s="58">
        <v>74433338.050000012</v>
      </c>
      <c r="Q12" s="44">
        <f t="shared" si="2"/>
        <v>0.49622225366666672</v>
      </c>
      <c r="R12" s="40">
        <f t="shared" si="4"/>
        <v>6</v>
      </c>
      <c r="S12" s="58">
        <f t="shared" si="5"/>
        <v>3540606.9999999851</v>
      </c>
      <c r="T12" s="39">
        <f t="shared" si="3"/>
        <v>2.0172424977695159E-2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2260698803.3299999</v>
      </c>
      <c r="K18" s="38">
        <f t="shared" si="0"/>
        <v>1.3008264444897577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1539896712.7600002</v>
      </c>
      <c r="Q18" s="48">
        <f t="shared" si="2"/>
        <v>0.88607043220018622</v>
      </c>
      <c r="R18" s="41">
        <f t="shared" si="4"/>
        <v>65</v>
      </c>
      <c r="S18" s="54">
        <f t="shared" si="5"/>
        <v>720802090.56999969</v>
      </c>
      <c r="T18" s="49">
        <f t="shared" si="3"/>
        <v>0.31884039108096185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315547266.11000001</v>
      </c>
      <c r="K19" s="37">
        <f t="shared" si="0"/>
        <v>0.23373871563703705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202552572.40999997</v>
      </c>
      <c r="T19" s="39">
        <f t="shared" si="3"/>
        <v>0.64190881736047112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1051961258.1600004</v>
      </c>
      <c r="Q21" s="48">
        <f t="shared" si="2"/>
        <v>0.98128883617842988</v>
      </c>
      <c r="R21" s="41">
        <f t="shared" si="4"/>
        <v>95</v>
      </c>
      <c r="S21" s="54">
        <f t="shared" si="5"/>
        <v>678319441.36999977</v>
      </c>
      <c r="T21" s="49">
        <f t="shared" si="3"/>
        <v>0.39202855441562351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4181024886.1600008</v>
      </c>
      <c r="K22" s="37">
        <f t="shared" si="0"/>
        <v>2.7473936424195258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2580675718.1500006</v>
      </c>
      <c r="T22" s="39">
        <f t="shared" si="3"/>
        <v>0.61723519673191496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2.0709884022528442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1.9640236042706052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5</v>
      </c>
      <c r="J26" s="69">
        <v>125545668.44000001</v>
      </c>
      <c r="K26" s="37">
        <f t="shared" si="0"/>
        <v>9.4218137666041285E-2</v>
      </c>
      <c r="L26" s="26">
        <v>2</v>
      </c>
      <c r="M26" s="69">
        <v>34412813.590000004</v>
      </c>
      <c r="N26" s="44">
        <f t="shared" si="1"/>
        <v>2.5825751287054412E-2</v>
      </c>
      <c r="O26" s="40">
        <v>3</v>
      </c>
      <c r="P26" s="58">
        <v>91132854.850000009</v>
      </c>
      <c r="Q26" s="44">
        <f t="shared" si="2"/>
        <v>6.8392386378986869E-2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15</v>
      </c>
      <c r="J29" s="71">
        <v>830946426.84000003</v>
      </c>
      <c r="K29" s="37">
        <f t="shared" si="0"/>
        <v>0.34111101266009852</v>
      </c>
      <c r="L29" s="26">
        <v>8</v>
      </c>
      <c r="M29" s="71">
        <v>99636667.650000006</v>
      </c>
      <c r="N29" s="45">
        <f t="shared" si="1"/>
        <v>4.0901751908866996E-2</v>
      </c>
      <c r="O29" s="40">
        <v>7</v>
      </c>
      <c r="P29" s="58">
        <v>731309759.18999994</v>
      </c>
      <c r="Q29" s="45">
        <f t="shared" si="2"/>
        <v>0.3002092607512315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16</v>
      </c>
      <c r="J30" s="71">
        <v>636829009.03999996</v>
      </c>
      <c r="K30" s="37">
        <f t="shared" si="0"/>
        <v>0.73246530032110313</v>
      </c>
      <c r="L30" s="26">
        <v>6</v>
      </c>
      <c r="M30" s="71">
        <v>438994174.75</v>
      </c>
      <c r="N30" s="45">
        <f t="shared" si="1"/>
        <v>0.50492046606387675</v>
      </c>
      <c r="O30" s="40">
        <v>10</v>
      </c>
      <c r="P30" s="58">
        <v>197834834.28999999</v>
      </c>
      <c r="Q30" s="45">
        <f t="shared" si="2"/>
        <v>0.22754483425722638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114</v>
      </c>
      <c r="J31" s="58">
        <v>1065441846.3099998</v>
      </c>
      <c r="K31" s="37">
        <f t="shared" si="0"/>
        <v>0.77270330953474253</v>
      </c>
      <c r="L31" s="40">
        <v>40</v>
      </c>
      <c r="M31" s="58">
        <v>355677725.59999996</v>
      </c>
      <c r="N31" s="45">
        <f t="shared" si="1"/>
        <v>0.25795246981405379</v>
      </c>
      <c r="O31" s="40">
        <v>70</v>
      </c>
      <c r="P31" s="58">
        <v>674005647.05999994</v>
      </c>
      <c r="Q31" s="45">
        <f t="shared" si="2"/>
        <v>0.48881728827537929</v>
      </c>
      <c r="R31" s="40">
        <f t="shared" si="4"/>
        <v>4</v>
      </c>
      <c r="S31" s="58">
        <f t="shared" si="5"/>
        <v>35758473.649999857</v>
      </c>
      <c r="T31" s="39">
        <f t="shared" si="3"/>
        <v>3.3562107377182564E-2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1494412715.4099998</v>
      </c>
      <c r="K33" s="38">
        <f t="shared" si="0"/>
        <v>1.3592812823261731</v>
      </c>
      <c r="L33" s="29">
        <v>7</v>
      </c>
      <c r="M33" s="72">
        <v>127848243.94</v>
      </c>
      <c r="N33" s="67">
        <f t="shared" si="1"/>
        <v>0.11628763806271193</v>
      </c>
      <c r="O33" s="41">
        <v>118</v>
      </c>
      <c r="P33" s="54">
        <v>953537674.54999983</v>
      </c>
      <c r="Q33" s="67">
        <f t="shared" si="2"/>
        <v>0.86731456420527187</v>
      </c>
      <c r="R33" s="41">
        <f t="shared" si="4"/>
        <v>22</v>
      </c>
      <c r="S33" s="54">
        <f t="shared" si="5"/>
        <v>413026796.91999996</v>
      </c>
      <c r="T33" s="49">
        <f t="shared" si="3"/>
        <v>0.27638067627568597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622530833.38999999</v>
      </c>
      <c r="K35" s="38">
        <f t="shared" si="0"/>
        <v>1.029581266553379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102031593.08000016</v>
      </c>
      <c r="T35" s="49">
        <f t="shared" si="3"/>
        <v>0.16389805549772651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2096100000</v>
      </c>
      <c r="G36" s="31">
        <v>42551</v>
      </c>
      <c r="H36" s="68">
        <v>42692</v>
      </c>
      <c r="I36" s="29">
        <v>253</v>
      </c>
      <c r="J36" s="72">
        <v>3583957179.9700003</v>
      </c>
      <c r="K36" s="38">
        <f t="shared" ref="K36:K73" si="6">J36/F36</f>
        <v>1.7098216592576692</v>
      </c>
      <c r="L36" s="29">
        <v>2</v>
      </c>
      <c r="M36" s="72">
        <v>77719721.270000041</v>
      </c>
      <c r="N36" s="67">
        <f t="shared" ref="N36:N72" si="7">M36/F36</f>
        <v>3.7078250689375529E-2</v>
      </c>
      <c r="O36" s="41">
        <v>235</v>
      </c>
      <c r="P36" s="54">
        <v>3332782580.71</v>
      </c>
      <c r="Q36" s="67">
        <f t="shared" ref="Q36:Q72" si="8">P36/F36</f>
        <v>1.5899921667429988</v>
      </c>
      <c r="R36" s="41">
        <f t="shared" si="4"/>
        <v>16</v>
      </c>
      <c r="S36" s="54">
        <f t="shared" si="5"/>
        <v>173454877.99000025</v>
      </c>
      <c r="T36" s="49">
        <f t="shared" ref="T36:T77" si="9">IF(J36=0,"",S36/J36)</f>
        <v>4.839758660047723E-2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103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5</v>
      </c>
      <c r="M38" s="72">
        <v>32122088.329999998</v>
      </c>
      <c r="N38" s="67">
        <f t="shared" si="7"/>
        <v>4.4174650009619322E-2</v>
      </c>
      <c r="O38" s="41">
        <v>95</v>
      </c>
      <c r="P38" s="54">
        <v>584398829.71999991</v>
      </c>
      <c r="Q38" s="67">
        <f t="shared" si="8"/>
        <v>0.80367171348576261</v>
      </c>
      <c r="R38" s="41">
        <f t="shared" si="4"/>
        <v>19</v>
      </c>
      <c r="S38" s="54">
        <f t="shared" si="5"/>
        <v>109908733.33999991</v>
      </c>
      <c r="T38" s="49">
        <f t="shared" si="9"/>
        <v>0.15129989962509524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2946819846.75</v>
      </c>
      <c r="K39" s="37">
        <f t="shared" si="6"/>
        <v>1.6552692306929673</v>
      </c>
      <c r="L39" s="24">
        <v>74</v>
      </c>
      <c r="M39" s="71">
        <v>1373816830.6699996</v>
      </c>
      <c r="N39" s="45">
        <f t="shared" si="7"/>
        <v>0.77169180563385276</v>
      </c>
      <c r="O39" s="40">
        <v>73</v>
      </c>
      <c r="P39" s="58">
        <v>1503837598.1800001</v>
      </c>
      <c r="Q39" s="45">
        <f t="shared" si="8"/>
        <v>0.84472625870628937</v>
      </c>
      <c r="R39" s="40">
        <f t="shared" si="4"/>
        <v>4</v>
      </c>
      <c r="S39" s="58">
        <f t="shared" si="5"/>
        <v>69165417.900000334</v>
      </c>
      <c r="T39" s="39">
        <f t="shared" si="9"/>
        <v>2.3471206757441163E-2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708</v>
      </c>
      <c r="J40" s="71">
        <v>1394826084.0999992</v>
      </c>
      <c r="K40" s="37">
        <f t="shared" si="6"/>
        <v>0.3985217383142855</v>
      </c>
      <c r="L40" s="26">
        <v>141</v>
      </c>
      <c r="M40" s="71">
        <v>289108263.41999996</v>
      </c>
      <c r="N40" s="45">
        <f t="shared" si="7"/>
        <v>8.2602360977142839E-2</v>
      </c>
      <c r="O40" s="40">
        <v>478</v>
      </c>
      <c r="P40" s="58">
        <v>961711558.15999913</v>
      </c>
      <c r="Q40" s="45">
        <f t="shared" si="8"/>
        <v>0.27477473090285687</v>
      </c>
      <c r="R40" s="40">
        <f t="shared" si="4"/>
        <v>89</v>
      </c>
      <c r="S40" s="58">
        <f t="shared" si="5"/>
        <v>144006262.52000022</v>
      </c>
      <c r="T40" s="39">
        <f t="shared" si="9"/>
        <v>0.10324316713141994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1.8484274438099528</v>
      </c>
      <c r="L42" s="29">
        <v>0</v>
      </c>
      <c r="M42" s="72">
        <v>0</v>
      </c>
      <c r="N42" s="67">
        <f t="shared" si="7"/>
        <v>0</v>
      </c>
      <c r="O42" s="41">
        <v>63</v>
      </c>
      <c r="P42" s="54">
        <v>727450913.13999987</v>
      </c>
      <c r="Q42" s="67">
        <f t="shared" si="8"/>
        <v>1.5665345914027025</v>
      </c>
      <c r="R42" s="41">
        <f t="shared" si="4"/>
        <v>12</v>
      </c>
      <c r="S42" s="54">
        <f t="shared" si="5"/>
        <v>130902448</v>
      </c>
      <c r="T42" s="49">
        <f t="shared" si="9"/>
        <v>0.15250414797251483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6</v>
      </c>
      <c r="M45" s="71">
        <v>460104105.01999998</v>
      </c>
      <c r="N45" s="45">
        <f t="shared" si="7"/>
        <v>0.11803594279630579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188210043.72999999</v>
      </c>
      <c r="K46" s="38">
        <f t="shared" si="6"/>
        <v>3.6903930143137251</v>
      </c>
      <c r="L46" s="29">
        <v>13</v>
      </c>
      <c r="M46" s="75">
        <v>44862376.63000001</v>
      </c>
      <c r="N46" s="67">
        <f t="shared" si="7"/>
        <v>0.8796544437254904</v>
      </c>
      <c r="O46" s="41">
        <v>19</v>
      </c>
      <c r="P46" s="54">
        <v>63592616.229999989</v>
      </c>
      <c r="Q46" s="67">
        <f t="shared" si="8"/>
        <v>1.24691404372549</v>
      </c>
      <c r="R46" s="41">
        <f t="shared" ref="R46:R47" si="12">I46-L46-O46</f>
        <v>21</v>
      </c>
      <c r="S46" s="54">
        <f t="shared" ref="S46:S47" si="13">J46-M46-P46</f>
        <v>79755050.869999975</v>
      </c>
      <c r="T46" s="49">
        <f t="shared" si="9"/>
        <v>0.42375555145406574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142</v>
      </c>
      <c r="M47" s="75">
        <v>490396159.63999999</v>
      </c>
      <c r="N47" s="67">
        <f t="shared" si="7"/>
        <v>2.7396433499441342</v>
      </c>
      <c r="O47" s="41">
        <v>7</v>
      </c>
      <c r="P47" s="54">
        <v>26385625.759999998</v>
      </c>
      <c r="Q47" s="67">
        <f t="shared" si="8"/>
        <v>0.14740573050279329</v>
      </c>
      <c r="R47" s="41">
        <f t="shared" si="12"/>
        <v>69</v>
      </c>
      <c r="S47" s="54">
        <f t="shared" si="13"/>
        <v>236980691.55000007</v>
      </c>
      <c r="T47" s="49">
        <f t="shared" si="9"/>
        <v>0.31439703991224266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2205823606.5899992</v>
      </c>
      <c r="K49" s="38">
        <f t="shared" si="6"/>
        <v>4.0069456977111706</v>
      </c>
      <c r="L49" s="25">
        <v>29</v>
      </c>
      <c r="M49" s="72">
        <v>401544175.58999997</v>
      </c>
      <c r="N49" s="67">
        <f t="shared" si="7"/>
        <v>0.72941721269754767</v>
      </c>
      <c r="O49" s="41">
        <v>141</v>
      </c>
      <c r="P49" s="54">
        <v>1714493891.1399994</v>
      </c>
      <c r="Q49" s="67">
        <f t="shared" si="8"/>
        <v>3.1144303199636685</v>
      </c>
      <c r="R49" s="41">
        <f t="shared" ref="R49:R51" si="14">I49-L49-O49</f>
        <v>14</v>
      </c>
      <c r="S49" s="54">
        <f t="shared" ref="S49:S51" si="15">J49-M49-P49</f>
        <v>89785539.859999895</v>
      </c>
      <c r="T49" s="49">
        <f t="shared" si="9"/>
        <v>4.0703862082063808E-2</v>
      </c>
    </row>
    <row r="50" spans="1:20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7362180749.0800028</v>
      </c>
      <c r="K50" s="38">
        <f t="shared" si="6"/>
        <v>5.7315537166835364</v>
      </c>
      <c r="L50" s="25">
        <v>554</v>
      </c>
      <c r="M50" s="72">
        <v>6536279994.7300024</v>
      </c>
      <c r="N50" s="67">
        <f t="shared" si="7"/>
        <v>5.0885792095990681</v>
      </c>
      <c r="O50" s="41">
        <v>99</v>
      </c>
      <c r="P50" s="54">
        <v>766375191.92999995</v>
      </c>
      <c r="Q50" s="67">
        <f t="shared" si="8"/>
        <v>0.59663308052160369</v>
      </c>
      <c r="R50" s="41">
        <f t="shared" si="14"/>
        <v>8</v>
      </c>
      <c r="S50" s="54">
        <f t="shared" si="15"/>
        <v>59525562.420000434</v>
      </c>
      <c r="T50" s="49">
        <f t="shared" si="9"/>
        <v>8.0853166267941604E-3</v>
      </c>
    </row>
    <row r="51" spans="1:20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3</v>
      </c>
      <c r="J51" s="71">
        <v>169375927.84</v>
      </c>
      <c r="K51" s="37">
        <f t="shared" si="6"/>
        <v>0.14779298000497368</v>
      </c>
      <c r="L51" s="24">
        <v>3</v>
      </c>
      <c r="M51" s="71">
        <v>169375927.84</v>
      </c>
      <c r="N51" s="45">
        <f t="shared" si="7"/>
        <v>0.14779298000497368</v>
      </c>
      <c r="O51" s="40"/>
      <c r="P51" s="58"/>
      <c r="Q51" s="45">
        <f t="shared" si="8"/>
        <v>0</v>
      </c>
      <c r="R51" s="40">
        <f t="shared" si="14"/>
        <v>0</v>
      </c>
      <c r="S51" s="58">
        <f t="shared" si="15"/>
        <v>0</v>
      </c>
      <c r="T51" s="39">
        <f t="shared" si="9"/>
        <v>0</v>
      </c>
    </row>
    <row r="52" spans="1:20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105</v>
      </c>
      <c r="F52" s="22">
        <v>1300000000</v>
      </c>
      <c r="G52" s="31">
        <v>42625</v>
      </c>
      <c r="H52" s="31">
        <v>42943</v>
      </c>
      <c r="I52" s="25">
        <v>13</v>
      </c>
      <c r="J52" s="72">
        <v>269538463.39000005</v>
      </c>
      <c r="K52" s="38">
        <f t="shared" si="6"/>
        <v>0.20733727953076928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>
        <f t="shared" si="9"/>
        <v>0</v>
      </c>
    </row>
    <row r="53" spans="1:20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43098</v>
      </c>
      <c r="I53" s="26">
        <v>22</v>
      </c>
      <c r="J53" s="76">
        <v>1140359730.8200002</v>
      </c>
      <c r="K53" s="37">
        <f t="shared" si="6"/>
        <v>0.19288112936802537</v>
      </c>
      <c r="L53" s="26">
        <v>11</v>
      </c>
      <c r="M53" s="76">
        <v>774822962.40999997</v>
      </c>
      <c r="N53" s="45">
        <f t="shared" si="7"/>
        <v>0.13105402094693008</v>
      </c>
      <c r="O53" s="40">
        <v>8</v>
      </c>
      <c r="P53" s="58">
        <v>329710798.59999996</v>
      </c>
      <c r="Q53" s="45">
        <f t="shared" si="8"/>
        <v>5.5767482383012774E-2</v>
      </c>
      <c r="R53" s="40">
        <f t="shared" ref="R53" si="16">I53-L53-O53</f>
        <v>3</v>
      </c>
      <c r="S53" s="58">
        <f t="shared" ref="S53" si="17">J53-M53-P53</f>
        <v>35825969.810000241</v>
      </c>
      <c r="T53" s="39">
        <f t="shared" si="9"/>
        <v>3.1416375764372888E-2</v>
      </c>
    </row>
    <row r="54" spans="1:20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43098</v>
      </c>
      <c r="I54" s="26">
        <v>14</v>
      </c>
      <c r="J54" s="76">
        <v>491382659.27999997</v>
      </c>
      <c r="K54" s="37">
        <f t="shared" si="6"/>
        <v>0.19399236450059218</v>
      </c>
      <c r="L54" s="26">
        <v>14</v>
      </c>
      <c r="M54" s="76">
        <v>491382659.27999997</v>
      </c>
      <c r="N54" s="45">
        <f t="shared" si="7"/>
        <v>0.19399236450059218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0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81</v>
      </c>
      <c r="M55" s="77">
        <v>5255362582.1599998</v>
      </c>
      <c r="N55" s="67">
        <f t="shared" si="7"/>
        <v>3.3865143087041347</v>
      </c>
      <c r="O55" s="41">
        <v>5</v>
      </c>
      <c r="P55" s="54">
        <v>397562014.78000003</v>
      </c>
      <c r="Q55" s="67">
        <f t="shared" si="8"/>
        <v>0.25618583505923459</v>
      </c>
      <c r="R55" s="41">
        <f t="shared" ref="R55:R56" si="20">I55-L55-O55</f>
        <v>2</v>
      </c>
      <c r="S55" s="54">
        <f t="shared" ref="S55:S56" si="21">J55-M55-P55</f>
        <v>117447414.90999955</v>
      </c>
      <c r="T55" s="49">
        <f t="shared" si="9"/>
        <v>2.035352567716783E-2</v>
      </c>
    </row>
    <row r="56" spans="1:20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44865</v>
      </c>
      <c r="I56" s="26">
        <v>79</v>
      </c>
      <c r="J56" s="76">
        <v>196285127.08999994</v>
      </c>
      <c r="K56" s="37">
        <f t="shared" si="6"/>
        <v>0.1215387783839009</v>
      </c>
      <c r="L56" s="26">
        <v>79</v>
      </c>
      <c r="M56" s="76">
        <v>196285127.08999994</v>
      </c>
      <c r="N56" s="45">
        <f t="shared" si="7"/>
        <v>0.1215387783839009</v>
      </c>
      <c r="O56" s="40"/>
      <c r="P56" s="58"/>
      <c r="Q56" s="45">
        <f t="shared" si="8"/>
        <v>0</v>
      </c>
      <c r="R56" s="40">
        <f t="shared" si="20"/>
        <v>0</v>
      </c>
      <c r="S56" s="58">
        <f t="shared" si="21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103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1</v>
      </c>
      <c r="M57" s="76">
        <v>12193999.699999999</v>
      </c>
      <c r="N57" s="45">
        <f t="shared" si="7"/>
        <v>7.7422220317460311E-3</v>
      </c>
      <c r="O57" s="40">
        <v>9</v>
      </c>
      <c r="P57" s="58">
        <v>1600829724.3299999</v>
      </c>
      <c r="Q57" s="45">
        <f t="shared" si="8"/>
        <v>1.0163998249714286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0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</v>
      </c>
      <c r="K59" s="38">
        <f t="shared" si="6"/>
        <v>2.0775752128968255</v>
      </c>
      <c r="L59" s="25">
        <v>36</v>
      </c>
      <c r="M59" s="77">
        <v>285719491.63999999</v>
      </c>
      <c r="N59" s="67">
        <f t="shared" si="7"/>
        <v>1.8896791775132273</v>
      </c>
      <c r="O59" s="41"/>
      <c r="P59" s="54"/>
      <c r="Q59" s="67">
        <f t="shared" si="8"/>
        <v>0</v>
      </c>
      <c r="R59" s="41">
        <f t="shared" ref="R59:R61" si="23">I59-L59-O59</f>
        <v>3</v>
      </c>
      <c r="S59" s="54">
        <f t="shared" ref="S59:S61" si="24">J59-M59-P59</f>
        <v>28409880.550000012</v>
      </c>
      <c r="T59" s="49">
        <f t="shared" si="9"/>
        <v>9.0440064079128524E-2</v>
      </c>
    </row>
    <row r="60" spans="1:20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1304398452.3099997</v>
      </c>
      <c r="K60" s="38">
        <f t="shared" si="6"/>
        <v>3.6972745246882077</v>
      </c>
      <c r="L60" s="25">
        <v>147</v>
      </c>
      <c r="M60" s="77">
        <v>1304398452.3099997</v>
      </c>
      <c r="N60" s="67">
        <f t="shared" si="7"/>
        <v>3.6972745246882077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34</v>
      </c>
      <c r="J61" s="76">
        <v>781042332.67999995</v>
      </c>
      <c r="K61" s="37">
        <f t="shared" si="6"/>
        <v>1.4598922106168224</v>
      </c>
      <c r="L61" s="24">
        <v>34</v>
      </c>
      <c r="M61" s="76">
        <v>781042332.67999995</v>
      </c>
      <c r="N61" s="45">
        <f t="shared" si="7"/>
        <v>1.4598922106168224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8</v>
      </c>
      <c r="J62" s="76">
        <v>115587219.52</v>
      </c>
      <c r="K62" s="37">
        <f t="shared" si="6"/>
        <v>0.34258855313540232</v>
      </c>
      <c r="L62" s="26">
        <v>6</v>
      </c>
      <c r="M62" s="76">
        <v>108875132.47</v>
      </c>
      <c r="N62" s="45">
        <f t="shared" si="7"/>
        <v>0.32269462195055804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5.8069456795252418E-2</v>
      </c>
    </row>
    <row r="63" spans="1:20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12</v>
      </c>
      <c r="J63" s="76">
        <v>267509427.97999999</v>
      </c>
      <c r="K63" s="37">
        <f t="shared" si="6"/>
        <v>0.22243886512780428</v>
      </c>
      <c r="L63" s="26">
        <v>12</v>
      </c>
      <c r="M63" s="76">
        <v>267509427.97999999</v>
      </c>
      <c r="N63" s="45">
        <f t="shared" si="7"/>
        <v>0.22243886512780428</v>
      </c>
      <c r="O63" s="40"/>
      <c r="P63" s="58"/>
      <c r="Q63" s="45">
        <f t="shared" si="8"/>
        <v>0</v>
      </c>
      <c r="R63" s="40">
        <f t="shared" si="25"/>
        <v>0</v>
      </c>
      <c r="S63" s="58">
        <f t="shared" si="26"/>
        <v>0</v>
      </c>
      <c r="T63" s="39">
        <f t="shared" si="9"/>
        <v>0</v>
      </c>
    </row>
    <row r="64" spans="1:20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849855000</v>
      </c>
      <c r="G64" s="15">
        <v>42703</v>
      </c>
      <c r="H64" s="15">
        <v>44865</v>
      </c>
      <c r="I64" s="26">
        <v>3</v>
      </c>
      <c r="J64" s="76">
        <v>39428289.549999997</v>
      </c>
      <c r="K64" s="37">
        <f t="shared" si="6"/>
        <v>4.6394137294008972E-2</v>
      </c>
      <c r="L64" s="26">
        <v>3</v>
      </c>
      <c r="M64" s="76">
        <v>39428289.549999997</v>
      </c>
      <c r="N64" s="45">
        <f t="shared" si="7"/>
        <v>4.6394137294008972E-2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0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28</v>
      </c>
      <c r="J65" s="76">
        <v>39821093.840000004</v>
      </c>
      <c r="K65" s="37">
        <f t="shared" si="6"/>
        <v>2.0958470442105265E-2</v>
      </c>
      <c r="L65" s="26">
        <v>28</v>
      </c>
      <c r="M65" s="76">
        <v>39821093.840000004</v>
      </c>
      <c r="N65" s="45">
        <f t="shared" si="7"/>
        <v>2.0958470442105265E-2</v>
      </c>
      <c r="O65" s="40"/>
      <c r="P65" s="58"/>
      <c r="Q65" s="45">
        <f t="shared" si="8"/>
        <v>0</v>
      </c>
      <c r="R65" s="40">
        <f t="shared" ref="R65" si="29">I65-L65-O65</f>
        <v>0</v>
      </c>
      <c r="S65" s="58">
        <f t="shared" ref="S65" si="30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</v>
      </c>
      <c r="J66" s="76">
        <v>2699600</v>
      </c>
      <c r="K66" s="37">
        <f t="shared" si="6"/>
        <v>4.0622977955007147E-2</v>
      </c>
      <c r="L66" s="26">
        <v>1</v>
      </c>
      <c r="M66" s="76">
        <v>2699600</v>
      </c>
      <c r="N66" s="45">
        <f t="shared" si="7"/>
        <v>4.0622977955007147E-2</v>
      </c>
      <c r="O66" s="40"/>
      <c r="P66" s="58"/>
      <c r="Q66" s="45">
        <f t="shared" si="8"/>
        <v>0</v>
      </c>
      <c r="R66" s="40">
        <f t="shared" ref="R66:R73" si="31">I66-L66-O66</f>
        <v>0</v>
      </c>
      <c r="S66" s="58">
        <f t="shared" ref="S66:S73" si="32">J66-M66-P66</f>
        <v>0</v>
      </c>
      <c r="T66" s="39">
        <f t="shared" si="9"/>
        <v>0</v>
      </c>
    </row>
    <row r="67" spans="1:20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1</v>
      </c>
      <c r="J67" s="76">
        <v>581485</v>
      </c>
      <c r="K67" s="37">
        <f t="shared" si="6"/>
        <v>1.7620757575757574E-2</v>
      </c>
      <c r="L67" s="26">
        <v>1</v>
      </c>
      <c r="M67" s="76">
        <v>581485</v>
      </c>
      <c r="N67" s="45">
        <f t="shared" si="7"/>
        <v>1.7620757575757574E-2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0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8</v>
      </c>
      <c r="J68" s="76">
        <v>20343863.75</v>
      </c>
      <c r="K68" s="37">
        <f t="shared" si="6"/>
        <v>2.1414593421052633E-2</v>
      </c>
      <c r="L68" s="26">
        <v>8</v>
      </c>
      <c r="M68" s="76">
        <v>20343863.75</v>
      </c>
      <c r="N68" s="45">
        <f t="shared" si="7"/>
        <v>2.1414593421052633E-2</v>
      </c>
      <c r="O68" s="40"/>
      <c r="P68" s="58"/>
      <c r="Q68" s="45">
        <f t="shared" si="8"/>
        <v>0</v>
      </c>
      <c r="R68" s="40">
        <f t="shared" si="31"/>
        <v>0</v>
      </c>
      <c r="S68" s="58">
        <f t="shared" si="32"/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82</v>
      </c>
      <c r="J69" s="76">
        <v>552785832.58000004</v>
      </c>
      <c r="K69" s="37">
        <f t="shared" si="6"/>
        <v>0.18226030081633476</v>
      </c>
      <c r="L69" s="26">
        <v>81</v>
      </c>
      <c r="M69" s="76">
        <v>549330353.19000006</v>
      </c>
      <c r="N69" s="45">
        <f t="shared" si="7"/>
        <v>0.18112098668061133</v>
      </c>
      <c r="O69" s="40"/>
      <c r="P69" s="58"/>
      <c r="Q69" s="45">
        <f t="shared" si="8"/>
        <v>0</v>
      </c>
      <c r="R69" s="40">
        <f t="shared" si="31"/>
        <v>1</v>
      </c>
      <c r="S69" s="58">
        <f t="shared" si="32"/>
        <v>3455479.3899999857</v>
      </c>
      <c r="T69" s="39">
        <f t="shared" si="9"/>
        <v>6.2510274076170418E-3</v>
      </c>
    </row>
    <row r="70" spans="1:20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4</v>
      </c>
      <c r="J70" s="76">
        <v>77351104.270000011</v>
      </c>
      <c r="K70" s="37">
        <f t="shared" si="6"/>
        <v>0.11552591510228492</v>
      </c>
      <c r="L70" s="26">
        <v>4</v>
      </c>
      <c r="M70" s="76">
        <v>77351104.270000011</v>
      </c>
      <c r="N70" s="45">
        <f t="shared" si="7"/>
        <v>0.11552591510228492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0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44</v>
      </c>
      <c r="J71" s="76">
        <v>96891339.810000017</v>
      </c>
      <c r="K71" s="37">
        <f t="shared" si="6"/>
        <v>5.0995442005263167E-2</v>
      </c>
      <c r="L71" s="26">
        <v>42</v>
      </c>
      <c r="M71" s="76">
        <v>88149708.190000027</v>
      </c>
      <c r="N71" s="45">
        <f t="shared" si="7"/>
        <v>4.639458325789475E-2</v>
      </c>
      <c r="O71" s="40"/>
      <c r="P71" s="58"/>
      <c r="Q71" s="45">
        <f t="shared" si="8"/>
        <v>0</v>
      </c>
      <c r="R71" s="40">
        <f t="shared" si="31"/>
        <v>2</v>
      </c>
      <c r="S71" s="58">
        <f t="shared" si="32"/>
        <v>8741631.6199999899</v>
      </c>
      <c r="T71" s="39">
        <f t="shared" si="9"/>
        <v>9.0220979884703567E-2</v>
      </c>
    </row>
    <row r="72" spans="1:20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</v>
      </c>
      <c r="J72" s="76">
        <v>14680157.539999999</v>
      </c>
      <c r="K72" s="37">
        <f t="shared" si="6"/>
        <v>3.090559482105263E-2</v>
      </c>
      <c r="L72" s="26">
        <v>3</v>
      </c>
      <c r="M72" s="76">
        <v>14680157.539999999</v>
      </c>
      <c r="N72" s="45">
        <f t="shared" si="7"/>
        <v>3.090559482105263E-2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0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15</v>
      </c>
      <c r="J73" s="76">
        <v>1332061260.8699999</v>
      </c>
      <c r="K73" s="37">
        <f t="shared" si="6"/>
        <v>0.12813588582740343</v>
      </c>
      <c r="L73" s="26">
        <v>13</v>
      </c>
      <c r="M73" s="76">
        <v>1088076585.8799999</v>
      </c>
      <c r="N73" s="45">
        <f t="shared" ref="N73:N76" si="33">M73/F73</f>
        <v>0.10466610003261494</v>
      </c>
      <c r="O73" s="40">
        <v>2</v>
      </c>
      <c r="P73" s="58">
        <v>243984674.99000001</v>
      </c>
      <c r="Q73" s="45">
        <f t="shared" ref="Q73:Q76" si="34">P73/F73</f>
        <v>2.3469785794788495E-2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0" s="4" customFormat="1" ht="25.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105</v>
      </c>
      <c r="F75" s="22">
        <v>250000000</v>
      </c>
      <c r="G75" s="31">
        <v>42849</v>
      </c>
      <c r="H75" s="31">
        <v>42985</v>
      </c>
      <c r="I75" s="25">
        <v>3</v>
      </c>
      <c r="J75" s="77">
        <v>22219700.800000001</v>
      </c>
      <c r="K75" s="38">
        <f t="shared" si="35"/>
        <v>8.8878803200000009E-2</v>
      </c>
      <c r="L75" s="25"/>
      <c r="M75" s="77"/>
      <c r="N75" s="67">
        <f t="shared" si="33"/>
        <v>0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0" s="4" customFormat="1" ht="25.5" x14ac:dyDescent="0.25">
      <c r="A76" s="18">
        <v>73</v>
      </c>
      <c r="B76" s="7" t="s">
        <v>114</v>
      </c>
      <c r="C76" s="89" t="s">
        <v>98</v>
      </c>
      <c r="D76" s="7" t="s">
        <v>5</v>
      </c>
      <c r="E76" s="18" t="s">
        <v>106</v>
      </c>
      <c r="F76" s="22">
        <v>569500000</v>
      </c>
      <c r="G76" s="31">
        <v>42871</v>
      </c>
      <c r="H76" s="31">
        <v>43005</v>
      </c>
      <c r="I76" s="25"/>
      <c r="J76" s="77">
        <v>0</v>
      </c>
      <c r="K76" s="38">
        <f t="shared" si="35"/>
        <v>0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 t="str">
        <f t="shared" si="9"/>
        <v/>
      </c>
    </row>
    <row r="77" spans="1:20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3</v>
      </c>
      <c r="J77" s="77">
        <v>50999048</v>
      </c>
      <c r="K77" s="38">
        <f t="shared" si="35"/>
        <v>0.36427891428571429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0" s="4" customFormat="1" ht="25.5" x14ac:dyDescent="0.25">
      <c r="A78" s="17">
        <v>75</v>
      </c>
      <c r="B78" s="6" t="s">
        <v>115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" si="38">J78/F78</f>
        <v>0</v>
      </c>
      <c r="L78" s="24"/>
      <c r="M78" s="76"/>
      <c r="N78" s="45">
        <f t="shared" ref="N78" si="39">M78/F78</f>
        <v>0</v>
      </c>
      <c r="O78" s="40"/>
      <c r="P78" s="58"/>
      <c r="Q78" s="45">
        <f t="shared" ref="Q78" si="40">P78/F78</f>
        <v>0</v>
      </c>
      <c r="R78" s="40"/>
      <c r="S78" s="58"/>
      <c r="T78" s="39" t="str">
        <f t="shared" ref="T78" si="41">IF(J78=0,"",S78/J78)</f>
        <v/>
      </c>
    </row>
    <row r="79" spans="1:20" s="11" customFormat="1" ht="12.75" x14ac:dyDescent="0.25">
      <c r="A79" s="100"/>
      <c r="B79" s="100"/>
      <c r="C79" s="100"/>
      <c r="D79" s="100"/>
      <c r="E79" s="100"/>
      <c r="F79" s="100"/>
      <c r="G79" s="100"/>
      <c r="H79" s="100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0" s="11" customFormat="1" x14ac:dyDescent="0.25">
      <c r="A80" s="34"/>
      <c r="B80" t="s">
        <v>102</v>
      </c>
      <c r="C80" s="3"/>
      <c r="D80" s="1"/>
      <c r="E80" s="34"/>
      <c r="F80" s="2"/>
      <c r="G80" s="33"/>
      <c r="H80" s="33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2:20" x14ac:dyDescent="0.25">
      <c r="B81" t="s">
        <v>103</v>
      </c>
      <c r="P81" s="59"/>
      <c r="Q81" s="46"/>
      <c r="R81" s="27"/>
      <c r="S81" s="59"/>
      <c r="T81" s="59"/>
    </row>
    <row r="82" spans="2:20" x14ac:dyDescent="0.25">
      <c r="B82" t="s">
        <v>104</v>
      </c>
    </row>
    <row r="83" spans="2:20" x14ac:dyDescent="0.25">
      <c r="B83" t="s">
        <v>105</v>
      </c>
    </row>
    <row r="84" spans="2:20" x14ac:dyDescent="0.25">
      <c r="B84"/>
    </row>
    <row r="85" spans="2:20" x14ac:dyDescent="0.25">
      <c r="B85"/>
    </row>
    <row r="86" spans="2:20" x14ac:dyDescent="0.25">
      <c r="B86"/>
    </row>
    <row r="87" spans="2:20" x14ac:dyDescent="0.25">
      <c r="B87"/>
    </row>
    <row r="89" spans="2:20" x14ac:dyDescent="0.25">
      <c r="B89" s="96"/>
      <c r="C89" s="96"/>
      <c r="D89" s="96"/>
      <c r="E89" s="96"/>
    </row>
  </sheetData>
  <autoFilter ref="A2:H78"/>
  <sortState ref="A4:N68">
    <sortCondition ref="A4:A68" customList="1,2,3,4,5,6,7,8,9,10,11,12"/>
  </sortState>
  <mergeCells count="15">
    <mergeCell ref="O2:Q2"/>
    <mergeCell ref="R2:T2"/>
    <mergeCell ref="B89:E89"/>
    <mergeCell ref="A1:T1"/>
    <mergeCell ref="A79:H79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2017-07-03T12:40:43Z</dcterms:modified>
</cp:coreProperties>
</file>